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ve\Documents\Bestuur\"/>
    </mc:Choice>
  </mc:AlternateContent>
  <xr:revisionPtr revIDLastSave="0" documentId="13_ncr:1_{BCA4437A-87E6-4DF1-B3F2-26866CC9F79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egroting Kwakiutl" sheetId="1" r:id="rId1"/>
    <sheet name="Algemene verengingskosten" sheetId="2" r:id="rId2"/>
    <sheet name="Bestuurskosten" sheetId="3" r:id="rId3"/>
    <sheet name="Commissieoverstijgend" sheetId="4" r:id="rId4"/>
    <sheet name="Commissie Reizen" sheetId="5" r:id="rId5"/>
    <sheet name="Commissie studie" sheetId="6" r:id="rId6"/>
    <sheet name="Commissie sociaal" sheetId="7" r:id="rId7"/>
  </sheets>
  <definedNames>
    <definedName name="Z_6048EFFC_90BA_4F8B_B698_159F9E872E6B_.wvu.FilterData" localSheetId="0" hidden="1">'Begroting Kwakiutl'!$C$17:$G$17</definedName>
  </definedNames>
  <calcPr calcId="191029"/>
  <customWorkbookViews>
    <customWorkbookView name="Filter 1" guid="{6048EFFC-90BA-4F8B-B698-159F9E872E6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3" l="1"/>
  <c r="E14" i="7"/>
  <c r="D14" i="7"/>
  <c r="F12" i="7"/>
  <c r="F11" i="7"/>
  <c r="F10" i="7"/>
  <c r="F9" i="7"/>
  <c r="F8" i="7"/>
  <c r="F7" i="7"/>
  <c r="F5" i="7"/>
  <c r="C5" i="7"/>
  <c r="C13" i="7" s="1"/>
  <c r="F4" i="7"/>
  <c r="F3" i="7"/>
  <c r="E12" i="6"/>
  <c r="D12" i="6"/>
  <c r="C12" i="6"/>
  <c r="C11" i="6"/>
  <c r="F11" i="6" s="1"/>
  <c r="F10" i="6"/>
  <c r="F9" i="6"/>
  <c r="F8" i="6"/>
  <c r="F7" i="6"/>
  <c r="F6" i="6"/>
  <c r="F5" i="6"/>
  <c r="F4" i="6"/>
  <c r="F3" i="6"/>
  <c r="E8" i="5"/>
  <c r="F13" i="1" s="1"/>
  <c r="D8" i="5"/>
  <c r="C7" i="5"/>
  <c r="C8" i="5" s="1"/>
  <c r="C13" i="1" s="1"/>
  <c r="F6" i="5"/>
  <c r="F5" i="5"/>
  <c r="F4" i="5"/>
  <c r="F3" i="5"/>
  <c r="E8" i="4"/>
  <c r="D8" i="4"/>
  <c r="C8" i="4"/>
  <c r="C7" i="4"/>
  <c r="F7" i="4" s="1"/>
  <c r="F6" i="4"/>
  <c r="F5" i="4"/>
  <c r="F4" i="4"/>
  <c r="F3" i="4"/>
  <c r="F8" i="4" s="1"/>
  <c r="E11" i="3"/>
  <c r="F11" i="1" s="1"/>
  <c r="D11" i="3"/>
  <c r="D11" i="1" s="1"/>
  <c r="F9" i="3"/>
  <c r="F8" i="3"/>
  <c r="F7" i="3"/>
  <c r="F6" i="3"/>
  <c r="F4" i="3"/>
  <c r="F3" i="3"/>
  <c r="E16" i="2"/>
  <c r="D16" i="2"/>
  <c r="C16" i="2"/>
  <c r="F15" i="2"/>
  <c r="C15" i="2"/>
  <c r="F13" i="2"/>
  <c r="F12" i="2"/>
  <c r="F10" i="2"/>
  <c r="F9" i="2"/>
  <c r="F8" i="2"/>
  <c r="F7" i="2"/>
  <c r="F6" i="2"/>
  <c r="F16" i="2" s="1"/>
  <c r="F5" i="2"/>
  <c r="F4" i="2"/>
  <c r="F3" i="2"/>
  <c r="E17" i="1"/>
  <c r="F15" i="1"/>
  <c r="D15" i="1"/>
  <c r="F14" i="1"/>
  <c r="G14" i="1" s="1"/>
  <c r="D14" i="1"/>
  <c r="C14" i="1"/>
  <c r="D13" i="1"/>
  <c r="F12" i="1"/>
  <c r="G12" i="1" s="1"/>
  <c r="D12" i="1"/>
  <c r="C12" i="1"/>
  <c r="F10" i="1"/>
  <c r="F17" i="1" s="1"/>
  <c r="D10" i="1"/>
  <c r="D17" i="1" s="1"/>
  <c r="C10" i="1"/>
  <c r="G9" i="1"/>
  <c r="G8" i="1"/>
  <c r="G7" i="1"/>
  <c r="G6" i="1"/>
  <c r="G5" i="1"/>
  <c r="C10" i="3" l="1"/>
  <c r="F10" i="3" s="1"/>
  <c r="F11" i="3" s="1"/>
  <c r="F13" i="7"/>
  <c r="F14" i="7" s="1"/>
  <c r="C14" i="7"/>
  <c r="C15" i="1" s="1"/>
  <c r="G15" i="1" s="1"/>
  <c r="F12" i="6"/>
  <c r="G13" i="1"/>
  <c r="F7" i="5"/>
  <c r="F8" i="5" s="1"/>
  <c r="G10" i="1"/>
  <c r="C11" i="3" l="1"/>
  <c r="C11" i="1" s="1"/>
  <c r="C17" i="1" l="1"/>
  <c r="G11" i="1"/>
  <c r="G17" i="1" s="1"/>
</calcChain>
</file>

<file path=xl/sharedStrings.xml><?xml version="1.0" encoding="utf-8"?>
<sst xmlns="http://schemas.openxmlformats.org/spreadsheetml/2006/main" count="138" uniqueCount="90">
  <si>
    <t>Algemene Verenigingskosten</t>
  </si>
  <si>
    <t>Jaarbegroting ASV Kwakiutl 2019-2020</t>
  </si>
  <si>
    <t>GERESERVEERD</t>
  </si>
  <si>
    <t>Bestuurskosten</t>
  </si>
  <si>
    <t>Omschrijving</t>
  </si>
  <si>
    <t>Specificatie</t>
  </si>
  <si>
    <t>Uitgaven</t>
  </si>
  <si>
    <t>Inkomsten</t>
  </si>
  <si>
    <t>Subsidie-aanvraag</t>
  </si>
  <si>
    <t>Saldo</t>
  </si>
  <si>
    <t>• Bestuursoverdracht</t>
  </si>
  <si>
    <t xml:space="preserve">• Bestuursactiviteit </t>
  </si>
  <si>
    <t xml:space="preserve">• Cursussen </t>
  </si>
  <si>
    <t>bv. ASVA cursus teambuilding</t>
  </si>
  <si>
    <t>• Constitutieborrels</t>
  </si>
  <si>
    <t>Presentje Partners</t>
  </si>
  <si>
    <t xml:space="preserve">• Kascommissie </t>
  </si>
  <si>
    <t xml:space="preserve">• Sollicitatiecommissie </t>
  </si>
  <si>
    <t xml:space="preserve">• Sollicitaties </t>
  </si>
  <si>
    <t>TOTALEN</t>
  </si>
  <si>
    <t>• Buffer</t>
  </si>
  <si>
    <t>6% bovenstaande kosten</t>
  </si>
  <si>
    <t>Totaal Bestuurskosten</t>
  </si>
  <si>
    <t xml:space="preserve">Uitgaven </t>
  </si>
  <si>
    <t>Spaarrekening</t>
  </si>
  <si>
    <t>Contributie Leden</t>
  </si>
  <si>
    <t xml:space="preserve">• Bankkosten </t>
  </si>
  <si>
    <t>• Kantoorartikelen</t>
  </si>
  <si>
    <t>Sponsoring Athenaeum</t>
  </si>
  <si>
    <t xml:space="preserve">• Algemene ledenvergadering </t>
  </si>
  <si>
    <t>• Website</t>
  </si>
  <si>
    <t>Onderhoudskosten</t>
  </si>
  <si>
    <t>Externe sponsoren</t>
  </si>
  <si>
    <t>• Boekhoudprogramma Conscribo</t>
  </si>
  <si>
    <t>• Bijdrage LaSSA</t>
  </si>
  <si>
    <t>• Lidmaatschap FV FMG</t>
  </si>
  <si>
    <t xml:space="preserve">• Lidmaatschap ASVA </t>
  </si>
  <si>
    <t>• Kosten mini Cul</t>
  </si>
  <si>
    <t>Lustrum</t>
  </si>
  <si>
    <t>• Kosten Cul (2x 75)</t>
  </si>
  <si>
    <t>Commissieoverstijgend</t>
  </si>
  <si>
    <t>• Promotie</t>
  </si>
  <si>
    <t xml:space="preserve">• Bestuur-ledenbinding </t>
  </si>
  <si>
    <t>-</t>
  </si>
  <si>
    <t>Commissie Reizen</t>
  </si>
  <si>
    <t>Totaal Algemene Verenigingskosten</t>
  </si>
  <si>
    <t>Commissie Studieverdieping</t>
  </si>
  <si>
    <t>Commissie Sociaal</t>
  </si>
  <si>
    <t>Totaal</t>
  </si>
  <si>
    <t>• Introductiedag</t>
  </si>
  <si>
    <t>• Introductieweekend</t>
  </si>
  <si>
    <t>• Kwak op reis</t>
  </si>
  <si>
    <t>• Etnografische Citytrip</t>
  </si>
  <si>
    <t>• MediaCo</t>
  </si>
  <si>
    <t>• NAO activiteit</t>
  </si>
  <si>
    <t>• Liftwedstrijd</t>
  </si>
  <si>
    <t>• Hunsel Antro weekend</t>
  </si>
  <si>
    <t>Totaal Commissieoverstijgend</t>
  </si>
  <si>
    <t xml:space="preserve">• Grote studiereis </t>
  </si>
  <si>
    <t>Totaal Commissie Reizen</t>
  </si>
  <si>
    <t>Commissie Studie</t>
  </si>
  <si>
    <t>• Congres</t>
  </si>
  <si>
    <t>• Workshops Studiebegeleiding</t>
  </si>
  <si>
    <t xml:space="preserve">• Carrièrecommissie </t>
  </si>
  <si>
    <t>• Lezingen (1x)</t>
  </si>
  <si>
    <t>• Filmavond (2x)</t>
  </si>
  <si>
    <t>100 per keer</t>
  </si>
  <si>
    <t>• 3 feesten</t>
  </si>
  <si>
    <t xml:space="preserve">i.s.m. andere vereniging. Hier alleen kosten/inkomsten naar rato </t>
  </si>
  <si>
    <t>• Sociaal &amp; studie activiteit (1x)</t>
  </si>
  <si>
    <t>ism andere vereniging</t>
  </si>
  <si>
    <t>• Eindevenement</t>
  </si>
  <si>
    <t xml:space="preserve"> i.s.m. andere vereniging &amp; docenten (bijv. bbq)</t>
  </si>
  <si>
    <t>• Themaborrel (3x)</t>
  </si>
  <si>
    <t>€35,- per keer</t>
  </si>
  <si>
    <t>• De Andere Blik (2x) i.s.m. SEC</t>
  </si>
  <si>
    <t>€45,- per keer</t>
  </si>
  <si>
    <t>• Familiedag</t>
  </si>
  <si>
    <t>• Kerstborrel</t>
  </si>
  <si>
    <t>6%  bovenstaande, zonder congres</t>
  </si>
  <si>
    <t>• Ontmoetingsborrel</t>
  </si>
  <si>
    <t>Totaal Commissie Studie</t>
  </si>
  <si>
    <t>• Open Podium</t>
  </si>
  <si>
    <t>• Sinterklaas borrel</t>
  </si>
  <si>
    <t>Studenten &amp; docenten</t>
  </si>
  <si>
    <t>• Nieuwjaarsborrel</t>
  </si>
  <si>
    <t>• Eerstejaarsactiviteit</t>
  </si>
  <si>
    <t>• Actieve Ledenactiviteit</t>
  </si>
  <si>
    <t>6% bovenstaande, zonder 3 feesten</t>
  </si>
  <si>
    <t>Totaal Commissie Sociaal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</si>
</sst>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\-??_ ;_ @_ "/>
    <numFmt numFmtId="165" formatCode="[$€-2]\ #,##0.00"/>
  </numFmts>
  <fonts count="17" x14ac:knownFonts="1">
    <font>
      <sz val="10"/>
      <color rgb="FF000000"/>
      <name val="Arial"/>
    </font>
    <font>
      <sz val="11"/>
      <name val="Calibri"/>
      <family val="2"/>
    </font>
    <font>
      <b/>
      <sz val="20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sz val="10"/>
      <color rgb="FFFF99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2" fillId="0" borderId="6" xfId="0" applyFont="1" applyBorder="1" applyAlignment="1"/>
    <xf numFmtId="0" fontId="4" fillId="0" borderId="0" xfId="0" applyFont="1" applyAlignment="1"/>
    <xf numFmtId="0" fontId="6" fillId="0" borderId="0" xfId="0" applyFont="1" applyAlignment="1"/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165" fontId="7" fillId="0" borderId="0" xfId="0" applyNumberFormat="1" applyFont="1"/>
    <xf numFmtId="0" fontId="5" fillId="3" borderId="0" xfId="0" applyFont="1" applyFill="1" applyAlignment="1"/>
    <xf numFmtId="44" fontId="3" fillId="3" borderId="5" xfId="0" applyNumberFormat="1" applyFont="1" applyFill="1" applyBorder="1" applyAlignment="1">
      <alignment horizontal="right"/>
    </xf>
    <xf numFmtId="164" fontId="4" fillId="0" borderId="13" xfId="0" applyNumberFormat="1" applyFont="1" applyBorder="1"/>
    <xf numFmtId="0" fontId="9" fillId="2" borderId="1" xfId="0" applyFont="1" applyFill="1" applyBorder="1" applyAlignment="1"/>
    <xf numFmtId="0" fontId="3" fillId="0" borderId="0" xfId="0" applyFont="1" applyAlignment="1"/>
    <xf numFmtId="165" fontId="6" fillId="0" borderId="0" xfId="0" applyNumberFormat="1" applyFont="1" applyAlignment="1"/>
    <xf numFmtId="164" fontId="3" fillId="3" borderId="0" xfId="0" applyNumberFormat="1" applyFont="1" applyFill="1" applyAlignment="1">
      <alignment horizontal="right"/>
    </xf>
    <xf numFmtId="0" fontId="5" fillId="0" borderId="4" xfId="0" applyFont="1" applyBorder="1" applyAlignment="1"/>
    <xf numFmtId="0" fontId="10" fillId="2" borderId="1" xfId="0" applyFont="1" applyFill="1" applyBorder="1" applyAlignment="1"/>
    <xf numFmtId="0" fontId="1" fillId="0" borderId="0" xfId="0" applyFont="1" applyAlignment="1"/>
    <xf numFmtId="0" fontId="5" fillId="0" borderId="0" xfId="0" applyFont="1" applyAlignment="1"/>
    <xf numFmtId="164" fontId="5" fillId="3" borderId="0" xfId="0" applyNumberFormat="1" applyFont="1" applyFill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44" fontId="5" fillId="0" borderId="5" xfId="0" applyNumberFormat="1" applyFont="1" applyBorder="1" applyAlignment="1">
      <alignment horizontal="right"/>
    </xf>
    <xf numFmtId="0" fontId="11" fillId="0" borderId="0" xfId="0" applyFont="1" applyAlignment="1"/>
    <xf numFmtId="0" fontId="3" fillId="3" borderId="0" xfId="0" applyFont="1" applyFill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15" fillId="2" borderId="8" xfId="0" applyFont="1" applyFill="1" applyBorder="1" applyAlignment="1">
      <alignment wrapText="1"/>
    </xf>
    <xf numFmtId="0" fontId="15" fillId="2" borderId="9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3" fillId="0" borderId="4" xfId="0" applyFont="1" applyBorder="1" applyAlignment="1"/>
    <xf numFmtId="164" fontId="5" fillId="0" borderId="0" xfId="0" applyNumberFormat="1" applyFont="1" applyAlignment="1"/>
    <xf numFmtId="164" fontId="3" fillId="0" borderId="5" xfId="0" applyNumberFormat="1" applyFont="1" applyBorder="1" applyAlignment="1">
      <alignment horizontal="right"/>
    </xf>
    <xf numFmtId="164" fontId="5" fillId="0" borderId="11" xfId="0" applyNumberFormat="1" applyFont="1" applyBorder="1" applyAlignment="1"/>
    <xf numFmtId="0" fontId="4" fillId="0" borderId="12" xfId="0" applyFont="1" applyBorder="1" applyAlignment="1"/>
    <xf numFmtId="0" fontId="5" fillId="0" borderId="13" xfId="0" applyFont="1" applyBorder="1" applyAlignment="1"/>
    <xf numFmtId="164" fontId="4" fillId="0" borderId="14" xfId="0" applyNumberFormat="1" applyFont="1" applyBorder="1"/>
    <xf numFmtId="164" fontId="4" fillId="3" borderId="15" xfId="0" applyNumberFormat="1" applyFont="1" applyFill="1" applyBorder="1" applyAlignment="1">
      <alignment horizontal="right"/>
    </xf>
    <xf numFmtId="0" fontId="10" fillId="2" borderId="2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4" fontId="3" fillId="0" borderId="5" xfId="0" applyNumberFormat="1" applyFont="1" applyBorder="1" applyAlignment="1">
      <alignment horizontal="right"/>
    </xf>
    <xf numFmtId="0" fontId="11" fillId="0" borderId="4" xfId="0" applyFont="1" applyBorder="1" applyAlignment="1"/>
    <xf numFmtId="164" fontId="4" fillId="0" borderId="0" xfId="0" applyNumberFormat="1" applyFont="1" applyAlignment="1">
      <alignment horizontal="right"/>
    </xf>
    <xf numFmtId="44" fontId="4" fillId="0" borderId="5" xfId="0" applyNumberFormat="1" applyFont="1" applyBorder="1" applyAlignment="1">
      <alignment horizontal="right"/>
    </xf>
    <xf numFmtId="44" fontId="5" fillId="2" borderId="3" xfId="0" applyNumberFormat="1" applyFont="1" applyFill="1" applyBorder="1" applyAlignment="1"/>
    <xf numFmtId="44" fontId="4" fillId="0" borderId="5" xfId="0" applyNumberFormat="1" applyFont="1" applyBorder="1" applyAlignment="1"/>
    <xf numFmtId="164" fontId="4" fillId="0" borderId="5" xfId="0" applyNumberFormat="1" applyFont="1" applyBorder="1" applyAlignment="1">
      <alignment horizontal="right"/>
    </xf>
    <xf numFmtId="0" fontId="16" fillId="0" borderId="4" xfId="0" applyFont="1" applyBorder="1" applyAlignment="1"/>
    <xf numFmtId="0" fontId="16" fillId="0" borderId="0" xfId="0" applyFont="1" applyAlignment="1"/>
    <xf numFmtId="44" fontId="16" fillId="0" borderId="5" xfId="0" applyNumberFormat="1" applyFont="1" applyBorder="1" applyAlignment="1"/>
    <xf numFmtId="164" fontId="16" fillId="0" borderId="0" xfId="0" applyNumberFormat="1" applyFont="1" applyAlignment="1">
      <alignment horizontal="right"/>
    </xf>
    <xf numFmtId="164" fontId="16" fillId="0" borderId="5" xfId="0" applyNumberFormat="1" applyFont="1" applyBorder="1" applyAlignment="1">
      <alignment horizontal="right"/>
    </xf>
    <xf numFmtId="44" fontId="5" fillId="3" borderId="5" xfId="0" applyNumberFormat="1" applyFont="1" applyFill="1" applyBorder="1" applyAlignment="1">
      <alignment horizontal="right"/>
    </xf>
    <xf numFmtId="0" fontId="12" fillId="0" borderId="4" xfId="0" applyFont="1" applyBorder="1" applyAlignment="1"/>
    <xf numFmtId="44" fontId="5" fillId="2" borderId="2" xfId="0" applyNumberFormat="1" applyFont="1" applyFill="1" applyBorder="1" applyAlignment="1"/>
    <xf numFmtId="0" fontId="14" fillId="0" borderId="0" xfId="0" applyFont="1" applyAlignment="1"/>
    <xf numFmtId="165" fontId="5" fillId="0" borderId="0" xfId="0" applyNumberFormat="1" applyFont="1" applyAlignment="1"/>
    <xf numFmtId="0" fontId="5" fillId="0" borderId="0" xfId="0" applyFont="1"/>
    <xf numFmtId="164" fontId="10" fillId="0" borderId="0" xfId="0" applyNumberFormat="1" applyFont="1" applyAlignment="1">
      <alignment horizontal="right"/>
    </xf>
    <xf numFmtId="164" fontId="10" fillId="0" borderId="5" xfId="0" applyNumberFormat="1" applyFont="1" applyBorder="1" applyAlignment="1">
      <alignment horizontal="right"/>
    </xf>
  </cellXfs>
  <cellStyles count="1">
    <cellStyle name="Standaard" xfId="0" builtinId="0"/>
  </cellStyles>
  <dxfs count="3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workbookViewId="0">
      <selection activeCell="H10" sqref="H10"/>
    </sheetView>
  </sheetViews>
  <sheetFormatPr defaultColWidth="14.42578125" defaultRowHeight="15.75" customHeight="1" x14ac:dyDescent="0.2"/>
  <cols>
    <col min="1" max="1" width="29.28515625" customWidth="1"/>
    <col min="5" max="5" width="15.28515625" customWidth="1"/>
    <col min="6" max="6" width="19.28515625" customWidth="1"/>
  </cols>
  <sheetData>
    <row r="1" spans="1:8" ht="24.75" customHeight="1" x14ac:dyDescent="0.4">
      <c r="A1" s="1" t="s">
        <v>1</v>
      </c>
      <c r="B1" s="26"/>
      <c r="C1" s="26"/>
      <c r="D1" s="26"/>
      <c r="E1" s="19"/>
      <c r="F1" s="19"/>
      <c r="G1" s="19"/>
    </row>
    <row r="2" spans="1:8" ht="14.25" x14ac:dyDescent="0.2">
      <c r="A2" s="27"/>
      <c r="B2" s="27"/>
      <c r="C2" s="27"/>
      <c r="D2" s="27"/>
      <c r="E2" s="27"/>
      <c r="F2" s="27"/>
      <c r="G2" s="27"/>
    </row>
    <row r="3" spans="1:8" ht="21.75" customHeight="1" x14ac:dyDescent="0.3">
      <c r="A3" s="28" t="s">
        <v>19</v>
      </c>
      <c r="B3" s="29" t="s">
        <v>2</v>
      </c>
      <c r="C3" s="30"/>
      <c r="D3" s="30"/>
      <c r="E3" s="30"/>
      <c r="F3" s="30"/>
      <c r="G3" s="31"/>
    </row>
    <row r="4" spans="1:8" ht="15.75" customHeight="1" x14ac:dyDescent="0.2">
      <c r="A4" s="32" t="s">
        <v>4</v>
      </c>
      <c r="B4" s="2" t="s">
        <v>5</v>
      </c>
      <c r="C4" s="2" t="s">
        <v>23</v>
      </c>
      <c r="D4" s="2" t="s">
        <v>7</v>
      </c>
      <c r="E4" s="2" t="s">
        <v>24</v>
      </c>
      <c r="F4" s="2" t="s">
        <v>8</v>
      </c>
      <c r="G4" s="33" t="s">
        <v>9</v>
      </c>
    </row>
    <row r="5" spans="1:8" ht="15.75" customHeight="1" x14ac:dyDescent="0.2">
      <c r="A5" s="34" t="s">
        <v>25</v>
      </c>
      <c r="B5" s="19"/>
      <c r="C5" s="35"/>
      <c r="D5" s="4">
        <v>2100</v>
      </c>
      <c r="E5" s="35"/>
      <c r="F5" s="35"/>
      <c r="G5" s="36">
        <f t="shared" ref="G5:G7" si="0">F5+D5-C5</f>
        <v>2100</v>
      </c>
      <c r="H5" s="3"/>
    </row>
    <row r="6" spans="1:8" ht="15.75" customHeight="1" x14ac:dyDescent="0.2">
      <c r="A6" s="16" t="s">
        <v>28</v>
      </c>
      <c r="B6" s="19"/>
      <c r="C6" s="35"/>
      <c r="D6" s="5">
        <v>1250</v>
      </c>
      <c r="E6" s="35"/>
      <c r="F6" s="35"/>
      <c r="G6" s="36">
        <f t="shared" si="0"/>
        <v>1250</v>
      </c>
    </row>
    <row r="7" spans="1:8" ht="15.75" customHeight="1" x14ac:dyDescent="0.2">
      <c r="A7" s="16" t="s">
        <v>32</v>
      </c>
      <c r="B7" s="19"/>
      <c r="C7" s="35"/>
      <c r="D7" s="5">
        <v>100</v>
      </c>
      <c r="E7" s="35"/>
      <c r="F7" s="35"/>
      <c r="G7" s="36">
        <f t="shared" si="0"/>
        <v>100</v>
      </c>
      <c r="H7" s="7"/>
    </row>
    <row r="8" spans="1:8" ht="15.75" customHeight="1" x14ac:dyDescent="0.2">
      <c r="A8" s="16" t="s">
        <v>24</v>
      </c>
      <c r="B8" s="19"/>
      <c r="C8" s="35"/>
      <c r="D8" s="35"/>
      <c r="E8" s="4">
        <v>500</v>
      </c>
      <c r="F8" s="35"/>
      <c r="G8" s="36">
        <f>E8</f>
        <v>500</v>
      </c>
    </row>
    <row r="9" spans="1:8" ht="15.75" customHeight="1" x14ac:dyDescent="0.2">
      <c r="A9" s="16" t="s">
        <v>38</v>
      </c>
      <c r="B9" s="19"/>
      <c r="C9" s="4">
        <v>250</v>
      </c>
      <c r="D9" s="35"/>
      <c r="E9" s="35"/>
      <c r="F9" s="35"/>
      <c r="G9" s="36">
        <f>-C9</f>
        <v>-250</v>
      </c>
    </row>
    <row r="10" spans="1:8" ht="15.75" customHeight="1" x14ac:dyDescent="0.2">
      <c r="A10" s="16" t="s">
        <v>0</v>
      </c>
      <c r="B10" s="19"/>
      <c r="C10" s="4">
        <f>'Algemene verengingskosten'!C16</f>
        <v>2045.1759999999999</v>
      </c>
      <c r="D10" s="4">
        <f>'Algemene verengingskosten'!D16</f>
        <v>0</v>
      </c>
      <c r="E10" s="35"/>
      <c r="F10" s="4">
        <f>'Algemene verengingskosten'!E16</f>
        <v>1634.6</v>
      </c>
      <c r="G10" s="36">
        <f t="shared" ref="G10:G15" si="1">F10+D10-C10</f>
        <v>-410.57600000000002</v>
      </c>
    </row>
    <row r="11" spans="1:8" ht="15.75" customHeight="1" x14ac:dyDescent="0.2">
      <c r="A11" s="16" t="s">
        <v>3</v>
      </c>
      <c r="B11" s="19"/>
      <c r="C11" s="4">
        <f>Bestuurskosten!C11</f>
        <v>699.6</v>
      </c>
      <c r="D11" s="4">
        <f>Bestuurskosten!D11</f>
        <v>0</v>
      </c>
      <c r="E11" s="35"/>
      <c r="F11" s="4">
        <f>Bestuurskosten!E11</f>
        <v>160</v>
      </c>
      <c r="G11" s="36">
        <f t="shared" si="1"/>
        <v>-539.6</v>
      </c>
    </row>
    <row r="12" spans="1:8" ht="15.75" customHeight="1" x14ac:dyDescent="0.2">
      <c r="A12" s="16" t="s">
        <v>40</v>
      </c>
      <c r="B12" s="19"/>
      <c r="C12" s="5">
        <f>Commissieoverstijgend!C8</f>
        <v>371</v>
      </c>
      <c r="D12" s="4">
        <f>Commissieoverstijgend!D8</f>
        <v>0</v>
      </c>
      <c r="E12" s="35"/>
      <c r="F12" s="4">
        <f>Commissieoverstijgend!E8</f>
        <v>150</v>
      </c>
      <c r="G12" s="36">
        <f t="shared" si="1"/>
        <v>-221</v>
      </c>
    </row>
    <row r="13" spans="1:8" ht="14.25" x14ac:dyDescent="0.2">
      <c r="A13" s="16" t="s">
        <v>44</v>
      </c>
      <c r="B13" s="19"/>
      <c r="C13" s="5">
        <f>'Commissie Reizen'!C8</f>
        <v>22995</v>
      </c>
      <c r="D13" s="4">
        <f>'Commissie Reizen'!D8</f>
        <v>21400</v>
      </c>
      <c r="E13" s="35"/>
      <c r="F13" s="4">
        <f>'Commissie Reizen'!E8</f>
        <v>1095</v>
      </c>
      <c r="G13" s="36">
        <f t="shared" si="1"/>
        <v>-500</v>
      </c>
    </row>
    <row r="14" spans="1:8" ht="14.25" x14ac:dyDescent="0.2">
      <c r="A14" s="16" t="s">
        <v>46</v>
      </c>
      <c r="B14" s="19"/>
      <c r="C14" s="4">
        <f>'Commissie studie'!C12</f>
        <v>4791.8</v>
      </c>
      <c r="D14" s="5">
        <f>'Commissie studie'!D12</f>
        <v>2500</v>
      </c>
      <c r="E14" s="35"/>
      <c r="F14" s="35">
        <f>'Commissie studie'!E12</f>
        <v>1700</v>
      </c>
      <c r="G14" s="36">
        <f t="shared" si="1"/>
        <v>-591.80000000000018</v>
      </c>
    </row>
    <row r="15" spans="1:8" ht="14.25" x14ac:dyDescent="0.2">
      <c r="A15" s="16" t="s">
        <v>47</v>
      </c>
      <c r="B15" s="19"/>
      <c r="C15" s="4">
        <f>'Commissie sociaal'!C14</f>
        <v>3635.9</v>
      </c>
      <c r="D15" s="35">
        <f>'Commissie sociaal'!D14</f>
        <v>1800</v>
      </c>
      <c r="E15" s="35"/>
      <c r="F15" s="35">
        <f>'Commissie sociaal'!E14</f>
        <v>400</v>
      </c>
      <c r="G15" s="36">
        <f t="shared" si="1"/>
        <v>-1435.9</v>
      </c>
    </row>
    <row r="16" spans="1:8" ht="14.25" x14ac:dyDescent="0.2">
      <c r="A16" s="16"/>
      <c r="B16" s="19"/>
      <c r="C16" s="4"/>
      <c r="D16" s="35"/>
      <c r="E16" s="35"/>
      <c r="F16" s="35"/>
      <c r="G16" s="37"/>
    </row>
    <row r="17" spans="1:7" ht="14.25" x14ac:dyDescent="0.2">
      <c r="A17" s="38" t="s">
        <v>48</v>
      </c>
      <c r="B17" s="39"/>
      <c r="C17" s="11">
        <f t="shared" ref="C17:D17" si="2">SUM(C5:C16)</f>
        <v>34788.475999999995</v>
      </c>
      <c r="D17" s="11">
        <f t="shared" si="2"/>
        <v>29150</v>
      </c>
      <c r="E17" s="11">
        <f>SUM(E5:E15)</f>
        <v>500</v>
      </c>
      <c r="F17" s="40">
        <f t="shared" ref="F17:G17" si="3">SUM(F5:F16)</f>
        <v>5139.6000000000004</v>
      </c>
      <c r="G17" s="41">
        <f t="shared" si="3"/>
        <v>1.1239999999997963</v>
      </c>
    </row>
  </sheetData>
  <customSheetViews>
    <customSheetView guid="{6048EFFC-90BA-4F8B-B698-159F9E872E6B}" filter="1" showAutoFilter="1">
      <pageMargins left="0.7" right="0.7" top="0.75" bottom="0.75" header="0.3" footer="0.3"/>
      <autoFilter ref="C17:G17" xr:uid="{00000000-0000-0000-0000-000000000000}"/>
    </customSheetView>
  </customSheetViews>
  <conditionalFormatting sqref="G17">
    <cfRule type="cellIs" dxfId="2" priority="1" operator="greaterThan">
      <formula>0</formula>
    </cfRule>
  </conditionalFormatting>
  <conditionalFormatting sqref="G17">
    <cfRule type="cellIs" dxfId="1" priority="2" operator="greaterThanOrEqual">
      <formula>0</formula>
    </cfRule>
  </conditionalFormatting>
  <conditionalFormatting sqref="G17">
    <cfRule type="cellIs" dxfId="0" priority="3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6"/>
  <sheetViews>
    <sheetView workbookViewId="0">
      <selection activeCell="H13" sqref="H13"/>
    </sheetView>
  </sheetViews>
  <sheetFormatPr defaultColWidth="14.42578125" defaultRowHeight="15.75" customHeight="1" x14ac:dyDescent="0.2"/>
  <cols>
    <col min="1" max="1" width="33.7109375" customWidth="1"/>
    <col min="2" max="2" width="25.85546875" customWidth="1"/>
    <col min="5" max="5" width="19.28515625" customWidth="1"/>
  </cols>
  <sheetData>
    <row r="1" spans="1:6" ht="15.75" customHeight="1" x14ac:dyDescent="0.25">
      <c r="A1" s="17" t="s">
        <v>0</v>
      </c>
      <c r="B1" s="42" t="s">
        <v>2</v>
      </c>
      <c r="C1" s="43"/>
      <c r="D1" s="43"/>
      <c r="E1" s="43"/>
      <c r="F1" s="44"/>
    </row>
    <row r="2" spans="1:6" ht="15.75" customHeight="1" x14ac:dyDescent="0.2">
      <c r="A2" s="3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33" t="s">
        <v>9</v>
      </c>
    </row>
    <row r="3" spans="1:6" ht="15.75" customHeight="1" x14ac:dyDescent="0.2">
      <c r="A3" s="34" t="s">
        <v>26</v>
      </c>
      <c r="B3" s="19"/>
      <c r="C3" s="4">
        <v>200</v>
      </c>
      <c r="D3" s="4">
        <v>0</v>
      </c>
      <c r="E3" s="4">
        <v>200</v>
      </c>
      <c r="F3" s="45">
        <f t="shared" ref="F3:F10" si="0">D3+E3-C3</f>
        <v>0</v>
      </c>
    </row>
    <row r="4" spans="1:6" ht="15.75" customHeight="1" x14ac:dyDescent="0.2">
      <c r="A4" s="34" t="s">
        <v>27</v>
      </c>
      <c r="B4" s="19"/>
      <c r="C4" s="5">
        <v>200</v>
      </c>
      <c r="D4" s="4">
        <v>0</v>
      </c>
      <c r="E4" s="4">
        <v>150</v>
      </c>
      <c r="F4" s="45">
        <f t="shared" si="0"/>
        <v>-50</v>
      </c>
    </row>
    <row r="5" spans="1:6" ht="15.75" customHeight="1" x14ac:dyDescent="0.2">
      <c r="A5" s="34" t="s">
        <v>29</v>
      </c>
      <c r="B5" s="19"/>
      <c r="C5" s="4">
        <v>100</v>
      </c>
      <c r="D5" s="4">
        <v>0</v>
      </c>
      <c r="E5" s="4">
        <v>100</v>
      </c>
      <c r="F5" s="45">
        <f t="shared" si="0"/>
        <v>0</v>
      </c>
    </row>
    <row r="6" spans="1:6" ht="15.75" customHeight="1" x14ac:dyDescent="0.2">
      <c r="A6" s="16" t="s">
        <v>30</v>
      </c>
      <c r="B6" s="19" t="s">
        <v>31</v>
      </c>
      <c r="C6" s="4">
        <v>230</v>
      </c>
      <c r="D6" s="4">
        <v>0</v>
      </c>
      <c r="E6" s="4">
        <v>230</v>
      </c>
      <c r="F6" s="45">
        <f t="shared" si="0"/>
        <v>0</v>
      </c>
    </row>
    <row r="7" spans="1:6" ht="15.75" customHeight="1" x14ac:dyDescent="0.2">
      <c r="A7" s="34" t="s">
        <v>33</v>
      </c>
      <c r="B7" s="19"/>
      <c r="C7" s="4">
        <v>217.1</v>
      </c>
      <c r="D7" s="4">
        <v>0</v>
      </c>
      <c r="E7" s="4">
        <v>217.1</v>
      </c>
      <c r="F7" s="45">
        <f t="shared" si="0"/>
        <v>0</v>
      </c>
    </row>
    <row r="8" spans="1:6" ht="15.75" customHeight="1" x14ac:dyDescent="0.2">
      <c r="A8" s="34" t="s">
        <v>34</v>
      </c>
      <c r="B8" s="19"/>
      <c r="C8" s="5">
        <v>150</v>
      </c>
      <c r="D8" s="4">
        <v>0</v>
      </c>
      <c r="E8" s="4">
        <v>150</v>
      </c>
      <c r="F8" s="45">
        <f t="shared" si="0"/>
        <v>0</v>
      </c>
    </row>
    <row r="9" spans="1:6" ht="15.75" customHeight="1" x14ac:dyDescent="0.2">
      <c r="A9" s="34" t="s">
        <v>35</v>
      </c>
      <c r="B9" s="19"/>
      <c r="C9" s="5">
        <v>100</v>
      </c>
      <c r="D9" s="4">
        <v>0</v>
      </c>
      <c r="E9" s="4">
        <v>100</v>
      </c>
      <c r="F9" s="45">
        <f t="shared" si="0"/>
        <v>0</v>
      </c>
    </row>
    <row r="10" spans="1:6" ht="15.75" customHeight="1" x14ac:dyDescent="0.2">
      <c r="A10" s="13" t="s">
        <v>36</v>
      </c>
      <c r="B10" s="19"/>
      <c r="C10" s="4">
        <v>12.5</v>
      </c>
      <c r="D10" s="4">
        <v>0</v>
      </c>
      <c r="E10" s="4">
        <v>12.5</v>
      </c>
      <c r="F10" s="45">
        <f t="shared" si="0"/>
        <v>0</v>
      </c>
    </row>
    <row r="11" spans="1:6" ht="15.75" customHeight="1" x14ac:dyDescent="0.2">
      <c r="A11" s="9" t="s">
        <v>37</v>
      </c>
      <c r="B11" s="9"/>
      <c r="C11" s="20">
        <v>150</v>
      </c>
      <c r="D11" s="4">
        <v>0</v>
      </c>
      <c r="E11" s="15">
        <v>150</v>
      </c>
      <c r="F11" s="10"/>
    </row>
    <row r="12" spans="1:6" ht="15.75" customHeight="1" x14ac:dyDescent="0.2">
      <c r="A12" s="9" t="s">
        <v>39</v>
      </c>
      <c r="B12" s="9"/>
      <c r="C12" s="20">
        <v>150</v>
      </c>
      <c r="D12" s="4">
        <v>0</v>
      </c>
      <c r="E12" s="15">
        <v>150</v>
      </c>
      <c r="F12" s="10">
        <f t="shared" ref="F12:F13" si="1">D12+E12-C12</f>
        <v>0</v>
      </c>
    </row>
    <row r="13" spans="1:6" ht="14.25" x14ac:dyDescent="0.2">
      <c r="A13" s="19" t="s">
        <v>41</v>
      </c>
      <c r="B13" s="19"/>
      <c r="C13" s="5">
        <v>250</v>
      </c>
      <c r="D13" s="4">
        <v>0</v>
      </c>
      <c r="E13" s="4">
        <v>175</v>
      </c>
      <c r="F13" s="10">
        <f t="shared" si="1"/>
        <v>-75</v>
      </c>
    </row>
    <row r="14" spans="1:6" ht="14.25" x14ac:dyDescent="0.2">
      <c r="A14" s="19" t="s">
        <v>42</v>
      </c>
      <c r="B14" s="19"/>
      <c r="C14" s="5">
        <v>180</v>
      </c>
      <c r="D14" s="4">
        <v>0</v>
      </c>
      <c r="E14" s="4" t="s">
        <v>43</v>
      </c>
      <c r="F14" s="10">
        <v>-150</v>
      </c>
    </row>
    <row r="15" spans="1:6" ht="14.25" x14ac:dyDescent="0.2">
      <c r="A15" s="34" t="s">
        <v>20</v>
      </c>
      <c r="B15" s="19" t="s">
        <v>21</v>
      </c>
      <c r="C15" s="4">
        <f>SUM(C3:C13)*0.06</f>
        <v>105.57599999999999</v>
      </c>
      <c r="D15" s="4">
        <v>0</v>
      </c>
      <c r="E15" s="35"/>
      <c r="F15" s="45">
        <f>D15+E15-C15</f>
        <v>-105.57599999999999</v>
      </c>
    </row>
    <row r="16" spans="1:6" ht="14.25" x14ac:dyDescent="0.2">
      <c r="A16" s="46" t="s">
        <v>45</v>
      </c>
      <c r="B16" s="19"/>
      <c r="C16" s="47">
        <f t="shared" ref="C16:F16" si="2">SUM(C3:C15)</f>
        <v>2045.1759999999999</v>
      </c>
      <c r="D16" s="47">
        <f t="shared" si="2"/>
        <v>0</v>
      </c>
      <c r="E16" s="47">
        <f t="shared" si="2"/>
        <v>1634.6</v>
      </c>
      <c r="F16" s="48">
        <f t="shared" si="2"/>
        <v>-380.57600000000002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24"/>
  <sheetViews>
    <sheetView workbookViewId="0">
      <selection activeCell="F11" sqref="A1:F11"/>
    </sheetView>
  </sheetViews>
  <sheetFormatPr defaultColWidth="14.42578125" defaultRowHeight="15.75" customHeight="1" x14ac:dyDescent="0.2"/>
  <cols>
    <col min="1" max="1" width="21.85546875" customWidth="1"/>
    <col min="2" max="2" width="25.42578125" customWidth="1"/>
    <col min="5" max="5" width="19.28515625" customWidth="1"/>
  </cols>
  <sheetData>
    <row r="1" spans="1:6" ht="15.75" customHeight="1" x14ac:dyDescent="0.25">
      <c r="A1" s="17" t="s">
        <v>3</v>
      </c>
      <c r="B1" s="43"/>
      <c r="C1" s="43"/>
      <c r="D1" s="43"/>
      <c r="E1" s="43"/>
      <c r="F1" s="49"/>
    </row>
    <row r="2" spans="1:6" ht="15.75" customHeight="1" x14ac:dyDescent="0.2">
      <c r="A2" s="3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50" t="s">
        <v>9</v>
      </c>
    </row>
    <row r="3" spans="1:6" ht="15.75" customHeight="1" x14ac:dyDescent="0.2">
      <c r="A3" s="34" t="s">
        <v>10</v>
      </c>
      <c r="B3" s="19"/>
      <c r="C3" s="4">
        <v>100</v>
      </c>
      <c r="D3" s="35"/>
      <c r="E3" s="35"/>
      <c r="F3" s="45">
        <f t="shared" ref="F3:F10" si="0">D3+E3-C3</f>
        <v>-100</v>
      </c>
    </row>
    <row r="4" spans="1:6" ht="15.75" customHeight="1" x14ac:dyDescent="0.2">
      <c r="A4" s="34" t="s">
        <v>11</v>
      </c>
      <c r="B4" s="19"/>
      <c r="C4" s="4">
        <v>200</v>
      </c>
      <c r="D4" s="35"/>
      <c r="E4" s="35"/>
      <c r="F4" s="45">
        <f t="shared" si="0"/>
        <v>-200</v>
      </c>
    </row>
    <row r="5" spans="1:6" ht="15.75" customHeight="1" x14ac:dyDescent="0.2">
      <c r="A5" s="34" t="s">
        <v>12</v>
      </c>
      <c r="B5" s="19" t="s">
        <v>13</v>
      </c>
      <c r="C5" s="4">
        <v>160</v>
      </c>
      <c r="D5" s="35"/>
      <c r="E5" s="4">
        <v>160</v>
      </c>
      <c r="F5" s="45">
        <f>D5+E5-C5</f>
        <v>0</v>
      </c>
    </row>
    <row r="6" spans="1:6" ht="15.75" customHeight="1" x14ac:dyDescent="0.2">
      <c r="A6" s="34" t="s">
        <v>14</v>
      </c>
      <c r="B6" s="19" t="s">
        <v>15</v>
      </c>
      <c r="C6" s="4">
        <v>50</v>
      </c>
      <c r="D6" s="35"/>
      <c r="E6" s="35"/>
      <c r="F6" s="45">
        <f t="shared" si="0"/>
        <v>-50</v>
      </c>
    </row>
    <row r="7" spans="1:6" ht="15.75" customHeight="1" x14ac:dyDescent="0.2">
      <c r="A7" s="34" t="s">
        <v>16</v>
      </c>
      <c r="B7" s="19"/>
      <c r="C7" s="4">
        <v>50</v>
      </c>
      <c r="D7" s="35"/>
      <c r="E7" s="35"/>
      <c r="F7" s="45">
        <f t="shared" si="0"/>
        <v>-50</v>
      </c>
    </row>
    <row r="8" spans="1:6" ht="15.75" customHeight="1" x14ac:dyDescent="0.2">
      <c r="A8" s="34" t="s">
        <v>17</v>
      </c>
      <c r="B8" s="19"/>
      <c r="C8" s="4">
        <v>50</v>
      </c>
      <c r="D8" s="35"/>
      <c r="E8" s="35"/>
      <c r="F8" s="45">
        <f t="shared" si="0"/>
        <v>-50</v>
      </c>
    </row>
    <row r="9" spans="1:6" ht="15.75" customHeight="1" x14ac:dyDescent="0.2">
      <c r="A9" s="34" t="s">
        <v>18</v>
      </c>
      <c r="B9" s="19"/>
      <c r="C9" s="4">
        <v>50</v>
      </c>
      <c r="D9" s="35"/>
      <c r="E9" s="35"/>
      <c r="F9" s="45">
        <f t="shared" si="0"/>
        <v>-50</v>
      </c>
    </row>
    <row r="10" spans="1:6" ht="15.75" customHeight="1" x14ac:dyDescent="0.2">
      <c r="A10" s="34" t="s">
        <v>20</v>
      </c>
      <c r="B10" s="19" t="s">
        <v>21</v>
      </c>
      <c r="C10" s="4">
        <f>SUM(C3:C9)*0.06</f>
        <v>39.6</v>
      </c>
      <c r="D10" s="35"/>
      <c r="E10" s="35"/>
      <c r="F10" s="45">
        <f t="shared" si="0"/>
        <v>-39.6</v>
      </c>
    </row>
    <row r="11" spans="1:6" ht="15.75" customHeight="1" x14ac:dyDescent="0.2">
      <c r="A11" s="46" t="s">
        <v>22</v>
      </c>
      <c r="B11" s="19"/>
      <c r="C11" s="47">
        <f>SUM(C3:C10)</f>
        <v>699.6</v>
      </c>
      <c r="D11" s="47">
        <f t="shared" ref="D11:E11" si="1">SUM(D3:D8)</f>
        <v>0</v>
      </c>
      <c r="E11" s="47">
        <f t="shared" si="1"/>
        <v>160</v>
      </c>
      <c r="F11" s="51">
        <f>SUM(F3:F10)</f>
        <v>-539.6</v>
      </c>
    </row>
    <row r="14" spans="1:6" ht="12.75" x14ac:dyDescent="0.2">
      <c r="A14" s="6"/>
      <c r="B14" s="6"/>
      <c r="C14" s="6"/>
    </row>
    <row r="15" spans="1:6" ht="12.75" x14ac:dyDescent="0.2">
      <c r="A15" s="6"/>
      <c r="B15" s="6"/>
      <c r="C15" s="6"/>
      <c r="D15" s="6"/>
    </row>
    <row r="16" spans="1:6" ht="12.75" x14ac:dyDescent="0.2">
      <c r="A16" s="6"/>
      <c r="B16" s="6"/>
      <c r="C16" s="6"/>
      <c r="D16" s="6"/>
      <c r="E16" s="6"/>
    </row>
    <row r="17" spans="1:4" ht="12.75" x14ac:dyDescent="0.2">
      <c r="A17" s="6"/>
      <c r="B17" s="6"/>
      <c r="C17" s="6"/>
    </row>
    <row r="18" spans="1:4" ht="12.75" x14ac:dyDescent="0.2">
      <c r="A18" s="6"/>
      <c r="B18" s="6"/>
      <c r="C18" s="6"/>
      <c r="D18" s="6"/>
    </row>
    <row r="19" spans="1:4" ht="12.75" x14ac:dyDescent="0.2">
      <c r="A19" s="6"/>
      <c r="B19" s="6"/>
      <c r="C19" s="6"/>
    </row>
    <row r="20" spans="1:4" ht="12.75" x14ac:dyDescent="0.2">
      <c r="A20" s="6"/>
      <c r="B20" s="6"/>
      <c r="C20" s="6"/>
      <c r="D20" s="6"/>
    </row>
    <row r="21" spans="1:4" ht="12.75" x14ac:dyDescent="0.2">
      <c r="A21" s="6"/>
      <c r="B21" s="6"/>
      <c r="C21" s="6"/>
    </row>
    <row r="22" spans="1:4" ht="12.75" x14ac:dyDescent="0.2">
      <c r="A22" s="6"/>
    </row>
    <row r="23" spans="1:4" ht="12.75" x14ac:dyDescent="0.2">
      <c r="B23" s="6"/>
      <c r="C23" s="8"/>
    </row>
    <row r="24" spans="1:4" ht="12.75" x14ac:dyDescent="0.2">
      <c r="B24" s="6"/>
      <c r="C2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8"/>
  <sheetViews>
    <sheetView workbookViewId="0">
      <selection activeCell="F8" sqref="A1:F8"/>
    </sheetView>
  </sheetViews>
  <sheetFormatPr defaultColWidth="14.42578125" defaultRowHeight="15.75" customHeight="1" x14ac:dyDescent="0.2"/>
  <cols>
    <col min="1" max="1" width="28.28515625" customWidth="1"/>
    <col min="2" max="2" width="21.7109375" customWidth="1"/>
    <col min="5" max="5" width="19.28515625" customWidth="1"/>
  </cols>
  <sheetData>
    <row r="1" spans="1:7" ht="15" x14ac:dyDescent="0.25">
      <c r="A1" s="12" t="s">
        <v>40</v>
      </c>
      <c r="B1" s="43"/>
      <c r="C1" s="43"/>
      <c r="D1" s="43"/>
      <c r="E1" s="43"/>
      <c r="F1" s="49"/>
    </row>
    <row r="2" spans="1:7" ht="15.75" customHeight="1" x14ac:dyDescent="0.2">
      <c r="A2" s="52" t="s">
        <v>4</v>
      </c>
      <c r="B2" s="53" t="s">
        <v>5</v>
      </c>
      <c r="C2" s="53" t="s">
        <v>6</v>
      </c>
      <c r="D2" s="53" t="s">
        <v>7</v>
      </c>
      <c r="E2" s="53" t="s">
        <v>8</v>
      </c>
      <c r="F2" s="54" t="s">
        <v>9</v>
      </c>
    </row>
    <row r="3" spans="1:7" ht="15.75" customHeight="1" x14ac:dyDescent="0.2">
      <c r="A3" s="19" t="s">
        <v>49</v>
      </c>
      <c r="B3" s="19"/>
      <c r="C3" s="5">
        <v>150</v>
      </c>
      <c r="D3" s="35"/>
      <c r="E3" s="5">
        <v>150</v>
      </c>
      <c r="F3" s="23">
        <f>E3+D3-C3</f>
        <v>0</v>
      </c>
    </row>
    <row r="4" spans="1:7" ht="15.75" customHeight="1" x14ac:dyDescent="0.2">
      <c r="A4" s="25" t="s">
        <v>51</v>
      </c>
      <c r="B4" s="19"/>
      <c r="C4" s="5">
        <v>50</v>
      </c>
      <c r="D4" s="35"/>
      <c r="E4" s="35"/>
      <c r="F4" s="23">
        <f>E4-C5</f>
        <v>-50</v>
      </c>
    </row>
    <row r="5" spans="1:7" ht="15.75" customHeight="1" x14ac:dyDescent="0.2">
      <c r="A5" s="19" t="s">
        <v>53</v>
      </c>
      <c r="B5" s="19"/>
      <c r="C5" s="5">
        <v>50</v>
      </c>
      <c r="D5" s="35"/>
      <c r="E5" s="35"/>
      <c r="F5" s="23">
        <f t="shared" ref="F5:F7" si="0">E5+D5-C5</f>
        <v>-50</v>
      </c>
    </row>
    <row r="6" spans="1:7" ht="15.75" customHeight="1" x14ac:dyDescent="0.2">
      <c r="A6" s="16" t="s">
        <v>54</v>
      </c>
      <c r="B6" s="19"/>
      <c r="C6" s="5">
        <v>100</v>
      </c>
      <c r="D6" s="35"/>
      <c r="E6" s="5">
        <v>0</v>
      </c>
      <c r="F6" s="23">
        <f t="shared" si="0"/>
        <v>-100</v>
      </c>
      <c r="G6" s="3"/>
    </row>
    <row r="7" spans="1:7" ht="15.75" customHeight="1" x14ac:dyDescent="0.2">
      <c r="A7" s="16" t="s">
        <v>20</v>
      </c>
      <c r="B7" s="19" t="s">
        <v>21</v>
      </c>
      <c r="C7" s="5">
        <f>SUM(C3:C6)*0.06</f>
        <v>21</v>
      </c>
      <c r="D7" s="35"/>
      <c r="E7" s="5">
        <v>0</v>
      </c>
      <c r="F7" s="23">
        <f t="shared" si="0"/>
        <v>-21</v>
      </c>
    </row>
    <row r="8" spans="1:7" ht="15.75" customHeight="1" x14ac:dyDescent="0.2">
      <c r="A8" s="21" t="s">
        <v>57</v>
      </c>
      <c r="B8" s="19"/>
      <c r="C8" s="55">
        <f t="shared" ref="C8:F8" si="1">SUM(C3:C7)</f>
        <v>371</v>
      </c>
      <c r="D8" s="55">
        <f t="shared" si="1"/>
        <v>0</v>
      </c>
      <c r="E8" s="55">
        <f t="shared" si="1"/>
        <v>150</v>
      </c>
      <c r="F8" s="56">
        <f t="shared" si="1"/>
        <v>-221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8"/>
  <sheetViews>
    <sheetView workbookViewId="0">
      <selection activeCell="G7" sqref="G3:J7"/>
    </sheetView>
  </sheetViews>
  <sheetFormatPr defaultColWidth="14.42578125" defaultRowHeight="15.75" customHeight="1" x14ac:dyDescent="0.2"/>
  <cols>
    <col min="1" max="1" width="24.28515625" customWidth="1"/>
    <col min="5" max="5" width="19.28515625" customWidth="1"/>
  </cols>
  <sheetData>
    <row r="1" spans="1:10" ht="15.75" customHeight="1" x14ac:dyDescent="0.25">
      <c r="A1" s="12" t="s">
        <v>44</v>
      </c>
      <c r="B1" s="43"/>
      <c r="C1" s="43"/>
      <c r="D1" s="43"/>
      <c r="E1" s="43"/>
      <c r="F1" s="49"/>
    </row>
    <row r="2" spans="1:10" ht="15.75" customHeight="1" x14ac:dyDescent="0.2">
      <c r="A2" s="52" t="s">
        <v>4</v>
      </c>
      <c r="B2" s="53" t="s">
        <v>5</v>
      </c>
      <c r="C2" s="53" t="s">
        <v>6</v>
      </c>
      <c r="D2" s="53" t="s">
        <v>7</v>
      </c>
      <c r="E2" s="53" t="s">
        <v>8</v>
      </c>
      <c r="F2" s="54" t="s">
        <v>9</v>
      </c>
    </row>
    <row r="3" spans="1:10" ht="15.75" customHeight="1" x14ac:dyDescent="0.2">
      <c r="A3" s="19" t="s">
        <v>50</v>
      </c>
      <c r="B3" s="19"/>
      <c r="C3" s="5">
        <v>2350</v>
      </c>
      <c r="D3" s="5">
        <v>2350</v>
      </c>
      <c r="E3" s="35"/>
      <c r="F3" s="23">
        <f t="shared" ref="F3:F7" si="0">E3+D3-C3</f>
        <v>0</v>
      </c>
      <c r="G3" s="6"/>
      <c r="I3" s="14"/>
      <c r="J3" s="3"/>
    </row>
    <row r="4" spans="1:10" ht="15.75" customHeight="1" x14ac:dyDescent="0.2">
      <c r="A4" s="9" t="s">
        <v>52</v>
      </c>
      <c r="B4" s="9"/>
      <c r="C4" s="20">
        <v>4200</v>
      </c>
      <c r="D4" s="20">
        <v>3500</v>
      </c>
      <c r="E4" s="20">
        <v>200</v>
      </c>
      <c r="F4" s="57">
        <f t="shared" si="0"/>
        <v>-500</v>
      </c>
      <c r="G4" s="6"/>
    </row>
    <row r="5" spans="1:10" ht="15.75" customHeight="1" x14ac:dyDescent="0.2">
      <c r="A5" s="19" t="s">
        <v>55</v>
      </c>
      <c r="B5" s="19"/>
      <c r="C5" s="5">
        <v>1650</v>
      </c>
      <c r="D5" s="5">
        <v>1650</v>
      </c>
      <c r="E5" s="35"/>
      <c r="F5" s="23">
        <f t="shared" si="0"/>
        <v>0</v>
      </c>
    </row>
    <row r="6" spans="1:10" ht="15.75" customHeight="1" x14ac:dyDescent="0.2">
      <c r="A6" s="16" t="s">
        <v>56</v>
      </c>
      <c r="B6" s="21"/>
      <c r="C6" s="5">
        <v>1650</v>
      </c>
      <c r="D6" s="5">
        <v>1650</v>
      </c>
      <c r="E6" s="35"/>
      <c r="F6" s="23">
        <f t="shared" si="0"/>
        <v>0</v>
      </c>
      <c r="G6" s="6"/>
    </row>
    <row r="7" spans="1:10" ht="15.75" customHeight="1" x14ac:dyDescent="0.2">
      <c r="A7" s="16" t="s">
        <v>58</v>
      </c>
      <c r="B7" s="19"/>
      <c r="C7" s="5">
        <f>13245-100</f>
        <v>13145</v>
      </c>
      <c r="D7" s="5">
        <v>12250</v>
      </c>
      <c r="E7" s="5">
        <v>895</v>
      </c>
      <c r="F7" s="23">
        <f t="shared" si="0"/>
        <v>0</v>
      </c>
    </row>
    <row r="8" spans="1:10" ht="15.75" customHeight="1" x14ac:dyDescent="0.2">
      <c r="A8" s="58" t="s">
        <v>59</v>
      </c>
      <c r="B8" s="19"/>
      <c r="C8" s="55">
        <f t="shared" ref="C8:F8" si="1">SUM(C3:C7)</f>
        <v>22995</v>
      </c>
      <c r="D8" s="55">
        <f t="shared" si="1"/>
        <v>21400</v>
      </c>
      <c r="E8" s="55">
        <f t="shared" si="1"/>
        <v>1095</v>
      </c>
      <c r="F8" s="56">
        <f t="shared" si="1"/>
        <v>-500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K12"/>
  <sheetViews>
    <sheetView workbookViewId="0">
      <selection activeCell="G8" sqref="G4:H8"/>
    </sheetView>
  </sheetViews>
  <sheetFormatPr defaultColWidth="14.42578125" defaultRowHeight="15.75" customHeight="1" x14ac:dyDescent="0.2"/>
  <cols>
    <col min="1" max="1" width="33.140625" customWidth="1"/>
    <col min="2" max="2" width="33.28515625" customWidth="1"/>
    <col min="5" max="5" width="19.28515625" customWidth="1"/>
  </cols>
  <sheetData>
    <row r="1" spans="1:11" ht="15" x14ac:dyDescent="0.25">
      <c r="A1" s="17" t="s">
        <v>60</v>
      </c>
      <c r="B1" s="43"/>
      <c r="C1" s="43"/>
      <c r="D1" s="43"/>
      <c r="E1" s="43"/>
      <c r="F1" s="59"/>
    </row>
    <row r="2" spans="1:11" ht="15.75" customHeight="1" x14ac:dyDescent="0.2">
      <c r="A2" s="3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50" t="s">
        <v>9</v>
      </c>
    </row>
    <row r="3" spans="1:11" ht="15.75" customHeight="1" x14ac:dyDescent="0.2">
      <c r="A3" s="16" t="s">
        <v>61</v>
      </c>
      <c r="B3" s="19"/>
      <c r="C3" s="5">
        <v>3600</v>
      </c>
      <c r="D3" s="5">
        <v>2500</v>
      </c>
      <c r="E3" s="5">
        <v>950</v>
      </c>
      <c r="F3" s="23">
        <f t="shared" ref="F3:F4" si="0">E3+D3-C3</f>
        <v>-150</v>
      </c>
    </row>
    <row r="4" spans="1:11" ht="15.75" customHeight="1" x14ac:dyDescent="0.25">
      <c r="A4" s="16" t="s">
        <v>62</v>
      </c>
      <c r="B4" s="60"/>
      <c r="C4" s="5">
        <v>300</v>
      </c>
      <c r="D4" s="5">
        <v>0</v>
      </c>
      <c r="E4" s="5">
        <v>150</v>
      </c>
      <c r="F4" s="23">
        <f t="shared" si="0"/>
        <v>-150</v>
      </c>
      <c r="G4" s="18"/>
      <c r="H4" s="6"/>
      <c r="K4" s="3"/>
    </row>
    <row r="5" spans="1:11" ht="15.75" customHeight="1" x14ac:dyDescent="0.2">
      <c r="A5" s="19" t="s">
        <v>63</v>
      </c>
      <c r="B5" s="19"/>
      <c r="C5" s="5">
        <v>100</v>
      </c>
      <c r="D5" s="35"/>
      <c r="E5" s="5">
        <v>100</v>
      </c>
      <c r="F5" s="23">
        <f>E5-C5</f>
        <v>0</v>
      </c>
      <c r="G5" s="6"/>
      <c r="H5" s="6"/>
    </row>
    <row r="6" spans="1:11" ht="15.75" customHeight="1" x14ac:dyDescent="0.2">
      <c r="A6" s="13" t="s">
        <v>64</v>
      </c>
      <c r="B6" s="24"/>
      <c r="C6" s="4">
        <v>60</v>
      </c>
      <c r="D6" s="4">
        <v>0</v>
      </c>
      <c r="E6" s="4">
        <v>60</v>
      </c>
      <c r="F6" s="45">
        <f t="shared" ref="F6:F9" si="1">E6+D6-C6</f>
        <v>0</v>
      </c>
      <c r="G6" s="6"/>
    </row>
    <row r="7" spans="1:11" ht="15.75" customHeight="1" x14ac:dyDescent="0.2">
      <c r="A7" s="19" t="s">
        <v>65</v>
      </c>
      <c r="B7" s="21" t="s">
        <v>66</v>
      </c>
      <c r="C7" s="5">
        <v>200</v>
      </c>
      <c r="D7" s="5">
        <v>0</v>
      </c>
      <c r="E7" s="5">
        <v>150</v>
      </c>
      <c r="F7" s="23">
        <f t="shared" si="1"/>
        <v>-50</v>
      </c>
    </row>
    <row r="8" spans="1:11" ht="15.75" customHeight="1" x14ac:dyDescent="0.2">
      <c r="A8" s="25" t="s">
        <v>69</v>
      </c>
      <c r="B8" s="9"/>
      <c r="C8" s="20">
        <v>280</v>
      </c>
      <c r="D8" s="20">
        <v>0</v>
      </c>
      <c r="E8" s="20">
        <v>100</v>
      </c>
      <c r="F8" s="57">
        <f t="shared" si="1"/>
        <v>-180</v>
      </c>
      <c r="G8" s="6"/>
    </row>
    <row r="9" spans="1:11" ht="15.75" customHeight="1" x14ac:dyDescent="0.2">
      <c r="A9" s="19" t="s">
        <v>75</v>
      </c>
      <c r="B9" s="21" t="s">
        <v>76</v>
      </c>
      <c r="C9" s="4">
        <v>90</v>
      </c>
      <c r="D9" s="5">
        <v>0</v>
      </c>
      <c r="E9" s="5">
        <v>90</v>
      </c>
      <c r="F9" s="23">
        <f t="shared" si="1"/>
        <v>0</v>
      </c>
    </row>
    <row r="10" spans="1:11" ht="15.75" customHeight="1" x14ac:dyDescent="0.2">
      <c r="A10" s="19" t="s">
        <v>77</v>
      </c>
      <c r="B10" s="21"/>
      <c r="C10" s="5">
        <v>100</v>
      </c>
      <c r="D10" s="35"/>
      <c r="E10" s="5">
        <v>100</v>
      </c>
      <c r="F10" s="23">
        <f>E10-C10</f>
        <v>0</v>
      </c>
    </row>
    <row r="11" spans="1:11" ht="15.75" customHeight="1" x14ac:dyDescent="0.2">
      <c r="A11" s="13" t="s">
        <v>20</v>
      </c>
      <c r="B11" s="13" t="s">
        <v>79</v>
      </c>
      <c r="C11" s="4">
        <f>SUM(C4:C9)*0.06</f>
        <v>61.8</v>
      </c>
      <c r="D11" s="35"/>
      <c r="E11" s="4">
        <v>0</v>
      </c>
      <c r="F11" s="45">
        <f>E11+D11-C11</f>
        <v>-61.8</v>
      </c>
    </row>
    <row r="12" spans="1:11" ht="15.75" customHeight="1" x14ac:dyDescent="0.2">
      <c r="A12" s="24" t="s">
        <v>81</v>
      </c>
      <c r="B12" s="13"/>
      <c r="C12" s="47">
        <f t="shared" ref="C12:F12" si="2">SUM(C3:C11)</f>
        <v>4791.8</v>
      </c>
      <c r="D12" s="47">
        <f t="shared" si="2"/>
        <v>2500</v>
      </c>
      <c r="E12" s="47">
        <f t="shared" si="2"/>
        <v>1700</v>
      </c>
      <c r="F12" s="51">
        <f t="shared" si="2"/>
        <v>-591.79999999999995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16"/>
  <sheetViews>
    <sheetView topLeftCell="B1" workbookViewId="0">
      <selection activeCell="G15" sqref="G15"/>
    </sheetView>
  </sheetViews>
  <sheetFormatPr defaultColWidth="14.42578125" defaultRowHeight="15.75" customHeight="1" x14ac:dyDescent="0.2"/>
  <cols>
    <col min="1" max="1" width="24.5703125" customWidth="1"/>
    <col min="2" max="2" width="59.5703125" customWidth="1"/>
    <col min="5" max="5" width="19.28515625" customWidth="1"/>
  </cols>
  <sheetData>
    <row r="1" spans="1:9" ht="15.75" customHeight="1" x14ac:dyDescent="0.25">
      <c r="A1" s="17" t="s">
        <v>47</v>
      </c>
      <c r="B1" s="43"/>
      <c r="C1" s="43"/>
      <c r="D1" s="43"/>
      <c r="E1" s="43"/>
      <c r="F1" s="49"/>
    </row>
    <row r="2" spans="1:9" ht="15.75" customHeight="1" x14ac:dyDescent="0.2">
      <c r="A2" s="3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50" t="s">
        <v>9</v>
      </c>
    </row>
    <row r="3" spans="1:9" ht="15.75" customHeight="1" x14ac:dyDescent="0.2">
      <c r="A3" s="16" t="s">
        <v>67</v>
      </c>
      <c r="B3" s="19" t="s">
        <v>68</v>
      </c>
      <c r="C3" s="5">
        <v>1500</v>
      </c>
      <c r="D3" s="5">
        <v>1500</v>
      </c>
      <c r="E3" s="35"/>
      <c r="F3" s="23">
        <f t="shared" ref="F3:F5" si="0">E3+D3-C3</f>
        <v>0</v>
      </c>
      <c r="G3" s="6"/>
      <c r="H3" s="6"/>
      <c r="I3" s="6"/>
    </row>
    <row r="4" spans="1:9" ht="15.75" customHeight="1" x14ac:dyDescent="0.2">
      <c r="A4" s="16" t="s">
        <v>71</v>
      </c>
      <c r="B4" s="19" t="s">
        <v>72</v>
      </c>
      <c r="C4" s="5">
        <v>725</v>
      </c>
      <c r="D4" s="5">
        <v>300</v>
      </c>
      <c r="E4" s="5">
        <v>300</v>
      </c>
      <c r="F4" s="23">
        <f t="shared" si="0"/>
        <v>-125</v>
      </c>
    </row>
    <row r="5" spans="1:9" ht="15.75" customHeight="1" x14ac:dyDescent="0.2">
      <c r="A5" s="16" t="s">
        <v>73</v>
      </c>
      <c r="B5" s="21" t="s">
        <v>74</v>
      </c>
      <c r="C5" s="5">
        <f>SUM(35*3)</f>
        <v>105</v>
      </c>
      <c r="D5" s="35"/>
      <c r="E5" s="35"/>
      <c r="F5" s="23">
        <f t="shared" si="0"/>
        <v>-105</v>
      </c>
    </row>
    <row r="6" spans="1:9" ht="15.75" customHeight="1" x14ac:dyDescent="0.2">
      <c r="A6" s="19" t="s">
        <v>78</v>
      </c>
      <c r="B6" s="19" t="s">
        <v>70</v>
      </c>
      <c r="C6" s="61">
        <v>100</v>
      </c>
      <c r="D6" s="62"/>
      <c r="E6" s="62"/>
      <c r="F6" s="23">
        <v>100</v>
      </c>
      <c r="G6" s="22"/>
    </row>
    <row r="7" spans="1:9" ht="15.75" customHeight="1" x14ac:dyDescent="0.2">
      <c r="A7" s="13" t="s">
        <v>80</v>
      </c>
      <c r="B7" s="19"/>
      <c r="C7" s="4">
        <v>400</v>
      </c>
      <c r="D7" s="35"/>
      <c r="E7" s="35"/>
      <c r="F7" s="45">
        <f>D7+E7-C7</f>
        <v>-400</v>
      </c>
    </row>
    <row r="8" spans="1:9" ht="15.75" customHeight="1" x14ac:dyDescent="0.2">
      <c r="A8" s="19" t="s">
        <v>82</v>
      </c>
      <c r="B8" s="21"/>
      <c r="C8" s="5">
        <v>80</v>
      </c>
      <c r="D8" s="35"/>
      <c r="E8" s="35"/>
      <c r="F8" s="23">
        <f>E8+D8-C8</f>
        <v>-80</v>
      </c>
    </row>
    <row r="9" spans="1:9" ht="14.25" x14ac:dyDescent="0.2">
      <c r="A9" s="25" t="s">
        <v>83</v>
      </c>
      <c r="B9" s="21" t="s">
        <v>84</v>
      </c>
      <c r="C9" s="5">
        <v>100</v>
      </c>
      <c r="D9" s="35"/>
      <c r="E9" s="5">
        <v>100</v>
      </c>
      <c r="F9" s="23">
        <f>E9-C9</f>
        <v>0</v>
      </c>
      <c r="G9" s="6"/>
    </row>
    <row r="10" spans="1:9" ht="15.75" customHeight="1" x14ac:dyDescent="0.2">
      <c r="A10" s="19" t="s">
        <v>85</v>
      </c>
      <c r="B10" s="21"/>
      <c r="C10" s="5">
        <v>40</v>
      </c>
      <c r="D10" s="35"/>
      <c r="E10" s="35"/>
      <c r="F10" s="23">
        <f>D10-C10</f>
        <v>-40</v>
      </c>
    </row>
    <row r="11" spans="1:9" ht="15.75" customHeight="1" x14ac:dyDescent="0.2">
      <c r="A11" s="13" t="s">
        <v>86</v>
      </c>
      <c r="B11" s="19"/>
      <c r="C11" s="4">
        <v>150</v>
      </c>
      <c r="D11" s="35"/>
      <c r="E11" s="35"/>
      <c r="F11" s="23">
        <f>E11+D11-C11</f>
        <v>-150</v>
      </c>
    </row>
    <row r="12" spans="1:9" ht="15.75" customHeight="1" x14ac:dyDescent="0.2">
      <c r="A12" s="34" t="s">
        <v>87</v>
      </c>
      <c r="B12" s="19"/>
      <c r="C12" s="4">
        <v>315</v>
      </c>
      <c r="D12" s="35"/>
      <c r="E12" s="35"/>
      <c r="F12" s="45">
        <f>D12+E12-C12</f>
        <v>-315</v>
      </c>
    </row>
    <row r="13" spans="1:9" ht="14.25" x14ac:dyDescent="0.2">
      <c r="A13" s="34" t="s">
        <v>20</v>
      </c>
      <c r="B13" s="19" t="s">
        <v>88</v>
      </c>
      <c r="C13" s="5">
        <f>SUM(C4:C12)*0.06</f>
        <v>120.89999999999999</v>
      </c>
      <c r="D13" s="35"/>
      <c r="E13" s="35"/>
      <c r="F13" s="23">
        <f>E13+D13-C13</f>
        <v>-120.89999999999999</v>
      </c>
    </row>
    <row r="14" spans="1:9" ht="15" x14ac:dyDescent="0.25">
      <c r="A14" s="46" t="s">
        <v>89</v>
      </c>
      <c r="B14" s="19"/>
      <c r="C14" s="63">
        <f t="shared" ref="C14:F14" si="1">SUM(C3:C13)</f>
        <v>3635.9</v>
      </c>
      <c r="D14" s="63">
        <f t="shared" si="1"/>
        <v>1800</v>
      </c>
      <c r="E14" s="63">
        <f t="shared" si="1"/>
        <v>400</v>
      </c>
      <c r="F14" s="64">
        <f t="shared" si="1"/>
        <v>-1235.9000000000001</v>
      </c>
    </row>
    <row r="16" spans="1:9" ht="12.75" x14ac:dyDescent="0.2">
      <c r="A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Begroting Kwakiutl</vt:lpstr>
      <vt:lpstr>Algemene verengingskosten</vt:lpstr>
      <vt:lpstr>Bestuurskosten</vt:lpstr>
      <vt:lpstr>Commissieoverstijgend</vt:lpstr>
      <vt:lpstr>Commissie Reizen</vt:lpstr>
      <vt:lpstr>Commissie studie</vt:lpstr>
      <vt:lpstr>Commissie sociaal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Mauve Bos</dc:creator>
  <cp:lastModifiedBy>Mauve Bos</cp:lastModifiedBy>
  <dcterms:created xsi:type="dcterms:W3CDTF">2019-09-10T13:59:50Z</dcterms:created>
  <dcterms:modified xsi:type="dcterms:W3CDTF">2019-09-10T13:59:54Z</dcterms:modified>
</cp:coreProperties>
</file>